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600" windowHeight="5025" activeTab="0"/>
  </bookViews>
  <sheets>
    <sheet name="Airpot to K-Cup " sheetId="1" r:id="rId1"/>
    <sheet name="Airpot to Kcup w notes" sheetId="2" r:id="rId2"/>
    <sheet name="Sheet1" sheetId="3" r:id="rId3"/>
  </sheets>
  <definedNames>
    <definedName name="Cost_Per_Case" localSheetId="0">'Airpot to K-Cup '!$C$5</definedName>
    <definedName name="Cost_Per_Case">'Airpot to Kcup w notes'!$C$5</definedName>
    <definedName name="Cups_Per_Day" localSheetId="0">'Airpot to K-Cup '!$D$9</definedName>
    <definedName name="Cups_Per_Day">'Airpot to Kcup w notes'!$D$9</definedName>
    <definedName name="Daily_Cost" localSheetId="0">'Airpot to K-Cup '!$I$9</definedName>
    <definedName name="Daily_Cost">'Airpot to Kcup w notes'!$I$9</definedName>
    <definedName name="Daily_Labor_Cost" localSheetId="0">'Airpot to K-Cup '!$G$9</definedName>
    <definedName name="Daily_Labor_Cost">'Airpot to Kcup w notes'!$G$9</definedName>
    <definedName name="Fracs_K_Cups_per_case" localSheetId="0">'Airpot to K-Cup '!$D$5</definedName>
    <definedName name="Fracs_K_Cups_per_case">'Airpot to Kcup w notes'!$D$5</definedName>
    <definedName name="Labor_Cost_per_Hour" localSheetId="0">'Airpot to K-Cup '!$G$5</definedName>
    <definedName name="Labor_Cost_per_Hour">'Airpot to Kcup w notes'!$G$5</definedName>
    <definedName name="Lost_Productivity_Cost" localSheetId="0">'Airpot to K-Cup '!$H$9</definedName>
    <definedName name="Lost_Productivity_Cost">'Airpot to Kcup w notes'!$H$9</definedName>
    <definedName name="of_EE_leaving__office_for_coffee___20_min_per_EE" localSheetId="0">'Airpot to K-Cup '!$I$5</definedName>
    <definedName name="of_EE_leaving__office_for_coffee___20_min_per_EE">'Airpot to Kcup w notes'!$I$5</definedName>
    <definedName name="Office_Size" localSheetId="0">'Airpot to K-Cup '!$F$5</definedName>
    <definedName name="Office_Size">'Airpot to Kcup w notes'!$F$5</definedName>
    <definedName name="Raw_Coffee_Cost_Per_Cup" localSheetId="0">'Airpot to K-Cup '!$C$9</definedName>
    <definedName name="Raw_Coffee_Cost_Per_Cup">'Airpot to Kcup w notes'!$C$9</definedName>
    <definedName name="Raw_Cost_Per_Day" localSheetId="0">'Airpot to K-Cup '!$E$9</definedName>
    <definedName name="Raw_Cost_Per_Day">'Airpot to Kcup w notes'!$E$9</definedName>
    <definedName name="Time_to_Clean_and_Prepare_Coffee__min._per_pot" localSheetId="0">'Airpot to K-Cup '!$H$5</definedName>
    <definedName name="Time_to_Clean_and_Prepare_Coffee__min._per_pot">'Airpot to Kcup w notes'!$H$5</definedName>
    <definedName name="True_cost_per_Cup" localSheetId="0">'Airpot to K-Cup '!$J$9</definedName>
    <definedName name="True_cost_per_Cup">'Airpot to Kcup w notes'!$J$9</definedName>
    <definedName name="Waste" localSheetId="0">'Airpot to K-Cup '!$E$5</definedName>
    <definedName name="Waste">'Airpot to Kcup w notes'!$E$5</definedName>
    <definedName name="Waste_Cost_per_Day" localSheetId="0">'Airpot to K-Cup '!$F$9</definedName>
    <definedName name="Waste_Cost_per_Day">'Airpot to Kcup w notes'!$F$9</definedName>
  </definedNames>
  <calcPr fullCalcOnLoad="1"/>
</workbook>
</file>

<file path=xl/comments1.xml><?xml version="1.0" encoding="utf-8"?>
<comments xmlns="http://schemas.openxmlformats.org/spreadsheetml/2006/main">
  <authors>
    <author>SCBUSignature</author>
    <author>Andre Larouche</author>
  </authors>
  <commentList>
    <comment ref="E5" authorId="0">
      <text>
        <r>
          <rPr>
            <b/>
            <sz val="10"/>
            <rFont val="Tahoma"/>
            <family val="2"/>
          </rPr>
          <t>% of coffee per pot on avg. thrown out (old, "not made the way I like it"," I want decaf", etc</t>
        </r>
      </text>
    </comment>
    <comment ref="F8" authorId="1">
      <text>
        <r>
          <rPr>
            <sz val="9"/>
            <rFont val="Tahoma"/>
            <family val="2"/>
          </rPr>
          <t>shows the cost of the extra coffee frac packs you are using based on not using the full 9.25 cups per pot</t>
        </r>
      </text>
    </comment>
    <comment ref="G8" authorId="1">
      <text>
        <r>
          <rPr>
            <b/>
            <sz val="9"/>
            <rFont val="Tahoma"/>
            <family val="2"/>
          </rPr>
          <t>Cost to clean airpots and brew coffee</t>
        </r>
      </text>
    </comment>
    <comment ref="H8" authorId="1">
      <text>
        <r>
          <rPr>
            <b/>
            <sz val="9"/>
            <rFont val="Tahoma"/>
            <family val="2"/>
          </rPr>
          <t>Cost associated with employee leaving office</t>
        </r>
      </text>
    </comment>
  </commentList>
</comments>
</file>

<file path=xl/comments2.xml><?xml version="1.0" encoding="utf-8"?>
<comments xmlns="http://schemas.openxmlformats.org/spreadsheetml/2006/main">
  <authors>
    <author>SCBUSignature</author>
    <author>Andre Larouche</author>
  </authors>
  <commentList>
    <comment ref="E5" authorId="0">
      <text>
        <r>
          <rPr>
            <b/>
            <sz val="10"/>
            <rFont val="Tahoma"/>
            <family val="2"/>
          </rPr>
          <t>% of coffee per pot on avg. thrown out (old, "not made the way I like it"," I want decaf", etct</t>
        </r>
      </text>
    </comment>
    <comment ref="F8" authorId="1">
      <text>
        <r>
          <rPr>
            <sz val="9"/>
            <rFont val="Tahoma"/>
            <family val="2"/>
          </rPr>
          <t>shows the cost of the extra coffee frac packs you are using based on not using the full 9.25 cups per pot</t>
        </r>
      </text>
    </comment>
    <comment ref="G8" authorId="1">
      <text>
        <r>
          <rPr>
            <b/>
            <sz val="9"/>
            <rFont val="Tahoma"/>
            <family val="2"/>
          </rPr>
          <t>Cost to clean airpots and brew coffee</t>
        </r>
      </text>
    </comment>
    <comment ref="H8" authorId="1">
      <text>
        <r>
          <rPr>
            <b/>
            <sz val="9"/>
            <rFont val="Tahoma"/>
            <family val="2"/>
          </rPr>
          <t>Cost associated with employee leaving office</t>
        </r>
      </text>
    </comment>
  </commentList>
</comments>
</file>

<file path=xl/sharedStrings.xml><?xml version="1.0" encoding="utf-8"?>
<sst xmlns="http://schemas.openxmlformats.org/spreadsheetml/2006/main" count="136" uniqueCount="63">
  <si>
    <t>Brew type</t>
  </si>
  <si>
    <t>Cups per
Person</t>
  </si>
  <si>
    <t>Cost Per Case</t>
  </si>
  <si>
    <t>Fracs/K-Cups per case</t>
  </si>
  <si>
    <t>Waste</t>
  </si>
  <si>
    <t>Office Size</t>
  </si>
  <si>
    <t>Labor Cost per Hour</t>
  </si>
  <si>
    <t>Time to Clean and Prepare Coffee (min. per pot)</t>
  </si>
  <si>
    <t>K-Cup</t>
  </si>
  <si>
    <t>OUTPUT</t>
  </si>
  <si>
    <t>Raw Coffee Cost Per Cup</t>
  </si>
  <si>
    <t>Cups Per Day
For Office</t>
  </si>
  <si>
    <t>Raw Cost Per Day</t>
  </si>
  <si>
    <t>Waste Cost per Day</t>
  </si>
  <si>
    <t>Daily Labor Cost</t>
  </si>
  <si>
    <t>Lost Productivity Cost</t>
  </si>
  <si>
    <t>Daily Cost</t>
  </si>
  <si>
    <t>True cost per
Cup</t>
  </si>
  <si>
    <t>Average cups per person consumed per day (some drink 3 cups while others drink 0).</t>
  </si>
  <si>
    <t>Office cost to purchase from distributor</t>
  </si>
  <si>
    <t>Number of packages per case</t>
  </si>
  <si>
    <t xml:space="preserve">Coffee gets old, burnt, "not made the way I like it"-pot thrown out.  </t>
  </si>
  <si>
    <t>Total number of people using the office building</t>
  </si>
  <si>
    <t>An average labor cost of the person that makes and or cleans the brewer</t>
  </si>
  <si>
    <t>Wash once a day, rinse with every brew cycle, clean mess of grounds,etc</t>
  </si>
  <si>
    <t>Number of employees that leave office for coffee because they don’t like current offering</t>
  </si>
  <si>
    <t>Cups Per Day</t>
  </si>
  <si>
    <t>Total average cups consumed per day based on size of office and avg. cups per person</t>
  </si>
  <si>
    <t>cost for coffee if zero waste and no cleaning</t>
  </si>
  <si>
    <t xml:space="preserve">The cost of the coffee if there were no waste subtracted from the cost of the coffee with extra made but wasted </t>
  </si>
  <si>
    <t>cost of employee's time to rinse pot and load filter and coffee in brewer and clean up grounds</t>
  </si>
  <si>
    <t>Employee wages of personnel leaving office because they don’t like the office coffee</t>
  </si>
  <si>
    <t xml:space="preserve">Total cost of coffee for the office </t>
  </si>
  <si>
    <r>
      <t>SECTION TWO</t>
    </r>
    <r>
      <rPr>
        <sz val="12"/>
        <rFont val="Arial"/>
        <family val="2"/>
      </rPr>
      <t xml:space="preserve"> - review the details</t>
    </r>
  </si>
  <si>
    <t>Avg.
Cups per
Person</t>
  </si>
  <si>
    <t># of EMP leaving 
office for coffee 
(20 min per EMP)</t>
  </si>
  <si>
    <t># of Employees leaving 
office for coffee 
(20 min per Employee)</t>
  </si>
  <si>
    <t>Compare Cost For The Office</t>
  </si>
  <si>
    <t>True dollarized cost per cup of coffee-considering labor, waste,etc.</t>
  </si>
  <si>
    <t>Figuring Waste cost per day-</t>
  </si>
  <si>
    <t>1. Determine the cost of the coffee if no waste based on 7.75 cups per pot (lose 4oz of coffee in grounds;hence 7.75 per pot/frac pack).</t>
  </si>
  <si>
    <t xml:space="preserve">    Take cost per frac pack and multiply that by number of fracs used based on number of cups per day</t>
  </si>
  <si>
    <t>2;  Determine the cost of the coffee if you are not able to use all 7.75 cups per pot (waste).</t>
  </si>
  <si>
    <t xml:space="preserve">     Take cost per frac pack and multipy that by number of fracs used based on number of cups per day. Now we are taking into consideration</t>
  </si>
  <si>
    <t>that we losing whatever % figure we entered into the cell for Waste (E5)</t>
  </si>
  <si>
    <t>Labor cost per minute</t>
  </si>
  <si>
    <t>Figuring Labor Cost per day-</t>
  </si>
  <si>
    <t>take labor cost per minute and multiply by estimated time to clean and make a batch of coffee and multipy that by number of batches</t>
  </si>
  <si>
    <t xml:space="preserve">   </t>
  </si>
  <si>
    <t>Fracs/K-Cups per Case/Box</t>
  </si>
  <si>
    <t>Cost Per Case/Box</t>
  </si>
  <si>
    <t>1. Determine the cost of the coffee if no waste based on 9.25 cups per airpot.</t>
  </si>
  <si>
    <t>2.  Determine the cost of the coffee if you are not able to use all 9.25 cups per airpot (waste).</t>
  </si>
  <si>
    <t>that we are losing whatever % figure we entered into the cell for Waste (E5)</t>
  </si>
  <si>
    <t>Take labor cost per minute and multiply by estimated time to clean and make a batch of coffee and multipy that by number of batches</t>
  </si>
  <si>
    <t>cups per airpot no waste</t>
  </si>
  <si>
    <t>cups per pot with % waste subtracted from 9.25</t>
  </si>
  <si>
    <t>Fracs/K-Cups per case/box</t>
  </si>
  <si>
    <t>Using 74oz of coffee per package and 8oz cup size or 1 KCUP per cup</t>
  </si>
  <si>
    <t>What is the financial impact of transitioning from airpot coffee to K-Cup® packs?</t>
  </si>
  <si>
    <r>
      <t>SECTION ONE</t>
    </r>
    <r>
      <rPr>
        <sz val="12"/>
        <rFont val="Arial"/>
        <family val="2"/>
      </rPr>
      <t xml:space="preserve"> -</t>
    </r>
    <r>
      <rPr>
        <b/>
        <u val="single"/>
        <sz val="12"/>
        <rFont val="Arial"/>
        <family val="2"/>
      </rPr>
      <t xml:space="preserve"> Fill In All Of The White Cells</t>
    </r>
  </si>
  <si>
    <t>Fractional pack with Airpot</t>
  </si>
  <si>
    <r>
      <t>SECTION TWO</t>
    </r>
    <r>
      <rPr>
        <sz val="12"/>
        <color indexed="9"/>
        <rFont val="Arial"/>
        <family val="2"/>
      </rPr>
      <t xml:space="preserve"> - review the details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</si>
</sst>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  <numFmt numFmtId="16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6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9">
      <alignment horizontal="center"/>
      <protection/>
    </xf>
    <xf numFmtId="0" fontId="17" fillId="0" borderId="0">
      <alignment/>
      <protection hidden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vertical="center" wrapText="1"/>
    </xf>
    <xf numFmtId="0" fontId="23" fillId="21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7" borderId="17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center"/>
    </xf>
    <xf numFmtId="0" fontId="22" fillId="7" borderId="18" xfId="0" applyFont="1" applyFill="1" applyBorder="1" applyAlignment="1">
      <alignment/>
    </xf>
    <xf numFmtId="0" fontId="23" fillId="20" borderId="11" xfId="0" applyFont="1" applyFill="1" applyBorder="1" applyAlignment="1">
      <alignment horizontal="center"/>
    </xf>
    <xf numFmtId="0" fontId="23" fillId="20" borderId="12" xfId="0" applyFont="1" applyFill="1" applyBorder="1" applyAlignment="1">
      <alignment horizontal="center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left"/>
    </xf>
    <xf numFmtId="0" fontId="22" fillId="6" borderId="20" xfId="0" applyFont="1" applyFill="1" applyBorder="1" applyAlignment="1">
      <alignment horizontal="left"/>
    </xf>
    <xf numFmtId="44" fontId="22" fillId="6" borderId="21" xfId="0" applyNumberFormat="1" applyFont="1" applyFill="1" applyBorder="1" applyAlignment="1">
      <alignment horizontal="center"/>
    </xf>
    <xf numFmtId="44" fontId="22" fillId="6" borderId="22" xfId="42" applyNumberFormat="1" applyFont="1" applyFill="1" applyBorder="1" applyAlignment="1">
      <alignment horizontal="right"/>
    </xf>
    <xf numFmtId="44" fontId="22" fillId="6" borderId="22" xfId="44" applyFont="1" applyFill="1" applyBorder="1" applyAlignment="1">
      <alignment horizontal="center"/>
    </xf>
    <xf numFmtId="44" fontId="22" fillId="6" borderId="22" xfId="0" applyNumberFormat="1" applyFont="1" applyFill="1" applyBorder="1" applyAlignment="1">
      <alignment/>
    </xf>
    <xf numFmtId="44" fontId="22" fillId="6" borderId="22" xfId="44" applyFont="1" applyFill="1" applyBorder="1" applyAlignment="1">
      <alignment/>
    </xf>
    <xf numFmtId="44" fontId="22" fillId="6" borderId="23" xfId="44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20" xfId="0" applyFont="1" applyFill="1" applyBorder="1" applyAlignment="1" applyProtection="1">
      <alignment horizontal="left"/>
      <protection locked="0"/>
    </xf>
    <xf numFmtId="44" fontId="22" fillId="0" borderId="21" xfId="44" applyFont="1" applyFill="1" applyBorder="1" applyAlignment="1" applyProtection="1">
      <alignment horizontal="center"/>
      <protection locked="0"/>
    </xf>
    <xf numFmtId="164" fontId="22" fillId="0" borderId="22" xfId="42" applyNumberFormat="1" applyFont="1" applyFill="1" applyBorder="1" applyAlignment="1" applyProtection="1">
      <alignment horizontal="center"/>
      <protection locked="0"/>
    </xf>
    <xf numFmtId="9" fontId="22" fillId="0" borderId="22" xfId="0" applyNumberFormat="1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/>
      <protection locked="0"/>
    </xf>
    <xf numFmtId="44" fontId="22" fillId="0" borderId="22" xfId="44" applyFont="1" applyFill="1" applyBorder="1" applyAlignment="1" applyProtection="1">
      <alignment wrapText="1"/>
      <protection locked="0"/>
    </xf>
    <xf numFmtId="0" fontId="22" fillId="0" borderId="22" xfId="0" applyFont="1" applyFill="1" applyBorder="1" applyAlignment="1" applyProtection="1">
      <alignment horizontal="center" wrapText="1"/>
      <protection locked="0"/>
    </xf>
    <xf numFmtId="0" fontId="22" fillId="0" borderId="23" xfId="0" applyNumberFormat="1" applyFont="1" applyFill="1" applyBorder="1" applyAlignment="1" applyProtection="1">
      <alignment horizontal="center" wrapText="1"/>
      <protection locked="0"/>
    </xf>
    <xf numFmtId="0" fontId="22" fillId="0" borderId="24" xfId="0" applyFont="1" applyFill="1" applyBorder="1" applyAlignment="1" applyProtection="1">
      <alignment horizontal="left"/>
      <protection locked="0"/>
    </xf>
    <xf numFmtId="44" fontId="22" fillId="0" borderId="25" xfId="44" applyFont="1" applyFill="1" applyBorder="1" applyAlignment="1" applyProtection="1">
      <alignment horizontal="center"/>
      <protection locked="0"/>
    </xf>
    <xf numFmtId="164" fontId="22" fillId="0" borderId="26" xfId="42" applyNumberFormat="1" applyFont="1" applyFill="1" applyBorder="1" applyAlignment="1" applyProtection="1">
      <alignment horizontal="center"/>
      <protection locked="0"/>
    </xf>
    <xf numFmtId="9" fontId="22" fillId="0" borderId="26" xfId="0" applyNumberFormat="1" applyFont="1" applyFill="1" applyBorder="1" applyAlignment="1" applyProtection="1">
      <alignment horizontal="center"/>
      <protection locked="0"/>
    </xf>
    <xf numFmtId="0" fontId="22" fillId="0" borderId="26" xfId="0" applyFont="1" applyFill="1" applyBorder="1" applyAlignment="1" applyProtection="1">
      <alignment horizontal="center"/>
      <protection locked="0"/>
    </xf>
    <xf numFmtId="44" fontId="22" fillId="0" borderId="26" xfId="44" applyFont="1" applyFill="1" applyBorder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6" borderId="22" xfId="42" applyNumberFormat="1" applyFont="1" applyFill="1" applyBorder="1" applyAlignment="1">
      <alignment horizontal="center"/>
    </xf>
    <xf numFmtId="0" fontId="23" fillId="24" borderId="28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2" fillId="24" borderId="29" xfId="0" applyFont="1" applyFill="1" applyBorder="1" applyAlignment="1">
      <alignment/>
    </xf>
    <xf numFmtId="0" fontId="24" fillId="21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21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4" fillId="21" borderId="1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22" fillId="22" borderId="0" xfId="0" applyFont="1" applyFill="1" applyBorder="1" applyAlignment="1">
      <alignment horizontal="left"/>
    </xf>
    <xf numFmtId="44" fontId="22" fillId="22" borderId="0" xfId="0" applyNumberFormat="1" applyFont="1" applyFill="1" applyBorder="1" applyAlignment="1">
      <alignment horizontal="center"/>
    </xf>
    <xf numFmtId="0" fontId="22" fillId="22" borderId="0" xfId="0" applyNumberFormat="1" applyFont="1" applyFill="1" applyBorder="1" applyAlignment="1">
      <alignment horizontal="center"/>
    </xf>
    <xf numFmtId="44" fontId="22" fillId="0" borderId="0" xfId="44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1" fillId="25" borderId="9" xfId="0" applyFont="1" applyFill="1" applyBorder="1" applyAlignment="1">
      <alignment horizontal="center"/>
    </xf>
    <xf numFmtId="0" fontId="32" fillId="25" borderId="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center"/>
    </xf>
    <xf numFmtId="0" fontId="30" fillId="25" borderId="0" xfId="0" applyFont="1" applyFill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/>
    </xf>
    <xf numFmtId="0" fontId="30" fillId="27" borderId="0" xfId="0" applyFont="1" applyFill="1" applyAlignment="1">
      <alignment/>
    </xf>
    <xf numFmtId="0" fontId="23" fillId="27" borderId="28" xfId="0" applyFont="1" applyFill="1" applyBorder="1" applyAlignment="1">
      <alignment/>
    </xf>
    <xf numFmtId="0" fontId="23" fillId="27" borderId="12" xfId="0" applyFont="1" applyFill="1" applyBorder="1" applyAlignment="1">
      <alignment/>
    </xf>
    <xf numFmtId="0" fontId="22" fillId="27" borderId="12" xfId="0" applyFont="1" applyFill="1" applyBorder="1" applyAlignment="1">
      <alignment/>
    </xf>
    <xf numFmtId="0" fontId="22" fillId="27" borderId="12" xfId="0" applyFont="1" applyFill="1" applyBorder="1" applyAlignment="1">
      <alignment horizontal="center"/>
    </xf>
    <xf numFmtId="0" fontId="22" fillId="27" borderId="29" xfId="0" applyFont="1" applyFill="1" applyBorder="1" applyAlignment="1">
      <alignment/>
    </xf>
    <xf numFmtId="0" fontId="23" fillId="26" borderId="11" xfId="0" applyFont="1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left"/>
    </xf>
    <xf numFmtId="0" fontId="22" fillId="28" borderId="20" xfId="0" applyFont="1" applyFill="1" applyBorder="1" applyAlignment="1">
      <alignment horizontal="left"/>
    </xf>
    <xf numFmtId="44" fontId="22" fillId="28" borderId="21" xfId="0" applyNumberFormat="1" applyFont="1" applyFill="1" applyBorder="1" applyAlignment="1">
      <alignment horizontal="center"/>
    </xf>
    <xf numFmtId="0" fontId="22" fillId="28" borderId="22" xfId="42" applyNumberFormat="1" applyFont="1" applyFill="1" applyBorder="1" applyAlignment="1">
      <alignment horizontal="center"/>
    </xf>
    <xf numFmtId="44" fontId="22" fillId="28" borderId="22" xfId="42" applyNumberFormat="1" applyFont="1" applyFill="1" applyBorder="1" applyAlignment="1">
      <alignment horizontal="right"/>
    </xf>
    <xf numFmtId="44" fontId="22" fillId="28" borderId="22" xfId="44" applyFont="1" applyFill="1" applyBorder="1" applyAlignment="1">
      <alignment horizontal="center"/>
    </xf>
    <xf numFmtId="44" fontId="22" fillId="28" borderId="22" xfId="0" applyNumberFormat="1" applyFont="1" applyFill="1" applyBorder="1" applyAlignment="1">
      <alignment/>
    </xf>
    <xf numFmtId="44" fontId="22" fillId="28" borderId="22" xfId="44" applyFont="1" applyFill="1" applyBorder="1" applyAlignment="1">
      <alignment/>
    </xf>
    <xf numFmtId="44" fontId="22" fillId="28" borderId="23" xfId="44" applyFont="1" applyFill="1" applyBorder="1" applyAlignment="1">
      <alignment/>
    </xf>
    <xf numFmtId="0" fontId="24" fillId="28" borderId="28" xfId="0" applyFont="1" applyFill="1" applyBorder="1" applyAlignment="1">
      <alignment horizontal="center" vertical="center" wrapText="1"/>
    </xf>
    <xf numFmtId="0" fontId="24" fillId="28" borderId="32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center" vertical="center" wrapText="1"/>
    </xf>
    <xf numFmtId="0" fontId="23" fillId="29" borderId="0" xfId="0" applyFont="1" applyFill="1" applyBorder="1" applyAlignment="1">
      <alignment/>
    </xf>
    <xf numFmtId="0" fontId="22" fillId="29" borderId="0" xfId="0" applyFont="1" applyFill="1" applyBorder="1" applyAlignment="1">
      <alignment/>
    </xf>
    <xf numFmtId="0" fontId="22" fillId="29" borderId="0" xfId="0" applyFont="1" applyFill="1" applyBorder="1" applyAlignment="1">
      <alignment horizontal="center"/>
    </xf>
    <xf numFmtId="0" fontId="22" fillId="29" borderId="18" xfId="0" applyFont="1" applyFill="1" applyBorder="1" applyAlignment="1">
      <alignment/>
    </xf>
    <xf numFmtId="0" fontId="42" fillId="29" borderId="17" xfId="0" applyFont="1" applyFill="1" applyBorder="1" applyAlignment="1">
      <alignment/>
    </xf>
    <xf numFmtId="0" fontId="43" fillId="29" borderId="9" xfId="0" applyFont="1" applyFill="1" applyBorder="1" applyAlignment="1">
      <alignment horizontal="center"/>
    </xf>
    <xf numFmtId="0" fontId="44" fillId="29" borderId="9" xfId="0" applyFont="1" applyFill="1" applyBorder="1" applyAlignment="1">
      <alignment horizontal="center"/>
    </xf>
    <xf numFmtId="0" fontId="22" fillId="29" borderId="0" xfId="0" applyFont="1" applyFill="1" applyBorder="1" applyAlignment="1">
      <alignment horizontal="left"/>
    </xf>
    <xf numFmtId="44" fontId="22" fillId="29" borderId="0" xfId="0" applyNumberFormat="1" applyFont="1" applyFill="1" applyBorder="1" applyAlignment="1">
      <alignment horizontal="center"/>
    </xf>
    <xf numFmtId="0" fontId="22" fillId="29" borderId="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Summary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3</xdr:row>
      <xdr:rowOff>247650</xdr:rowOff>
    </xdr:from>
    <xdr:to>
      <xdr:col>9</xdr:col>
      <xdr:colOff>857250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2477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23</xdr:row>
      <xdr:rowOff>0</xdr:rowOff>
    </xdr:from>
    <xdr:to>
      <xdr:col>9</xdr:col>
      <xdr:colOff>1085850</xdr:colOff>
      <xdr:row>29</xdr:row>
      <xdr:rowOff>381000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15300" y="4743450"/>
          <a:ext cx="1647825" cy="1666875"/>
        </a:xfrm>
        <a:prstGeom prst="rect">
          <a:avLst/>
        </a:prstGeom>
        <a:solidFill>
          <a:srgbClr val="8064A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Added Benefits: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Greater selection and quality leads to happier employees that have less reason to leave office and that all leads to </a:t>
          </a: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HIGHER PRODUCTIVITY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and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Cleaner Break Room.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40</xdr:row>
      <xdr:rowOff>0</xdr:rowOff>
    </xdr:from>
    <xdr:to>
      <xdr:col>6</xdr:col>
      <xdr:colOff>619125</xdr:colOff>
      <xdr:row>56</xdr:row>
      <xdr:rowOff>123825</xdr:rowOff>
    </xdr:to>
    <xdr:pic>
      <xdr:nvPicPr>
        <xdr:cNvPr id="3" name="Picture 3" descr="STACKED Logo w_ Contac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629650"/>
          <a:ext cx="63722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3</xdr:row>
      <xdr:rowOff>247650</xdr:rowOff>
    </xdr:from>
    <xdr:to>
      <xdr:col>9</xdr:col>
      <xdr:colOff>857250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3620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23</xdr:row>
      <xdr:rowOff>0</xdr:rowOff>
    </xdr:from>
    <xdr:to>
      <xdr:col>10</xdr:col>
      <xdr:colOff>266700</xdr:colOff>
      <xdr:row>29</xdr:row>
      <xdr:rowOff>381000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67675" y="6753225"/>
          <a:ext cx="1914525" cy="16668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Added Benefits: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selection and quality leads to happier employees that have less reason to leave office and that all leads to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PRODUCTIVITY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Cleaner Break Room.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0" zoomScaleNormal="70" zoomScalePageLayoutView="60" workbookViewId="0" topLeftCell="A1">
      <selection activeCell="X38" sqref="X38"/>
    </sheetView>
  </sheetViews>
  <sheetFormatPr defaultColWidth="9.140625" defaultRowHeight="12.75"/>
  <cols>
    <col min="1" max="1" width="33.00390625" style="32" customWidth="1"/>
    <col min="2" max="2" width="10.8515625" style="32" customWidth="1"/>
    <col min="3" max="3" width="11.7109375" style="2" customWidth="1"/>
    <col min="4" max="4" width="11.421875" style="33" bestFit="1" customWidth="1"/>
    <col min="5" max="5" width="10.7109375" style="2" bestFit="1" customWidth="1"/>
    <col min="6" max="6" width="11.00390625" style="2" bestFit="1" customWidth="1"/>
    <col min="7" max="7" width="10.57421875" style="33" bestFit="1" customWidth="1"/>
    <col min="8" max="8" width="16.28125" style="2" bestFit="1" customWidth="1"/>
    <col min="9" max="9" width="14.57421875" style="2" bestFit="1" customWidth="1"/>
    <col min="10" max="10" width="16.28125" style="2" customWidth="1"/>
    <col min="11" max="11" width="12.140625" style="2" hidden="1" customWidth="1"/>
    <col min="12" max="12" width="2.7109375" style="2" hidden="1" customWidth="1"/>
    <col min="13" max="13" width="13.8515625" style="2" hidden="1" customWidth="1"/>
    <col min="14" max="14" width="9.140625" style="2" hidden="1" customWidth="1"/>
    <col min="15" max="16384" width="9.140625" style="2" customWidth="1"/>
  </cols>
  <sheetData>
    <row r="1" spans="1:11" ht="41.25" customHeight="1">
      <c r="A1" s="94" t="s">
        <v>37</v>
      </c>
      <c r="B1" s="94"/>
      <c r="C1" s="95"/>
      <c r="D1" s="95"/>
      <c r="E1" s="95"/>
      <c r="F1" s="95"/>
      <c r="G1" s="95"/>
      <c r="H1" s="95"/>
      <c r="I1" s="95"/>
      <c r="J1" s="1"/>
      <c r="K1" s="1"/>
    </row>
    <row r="2" spans="1:11" ht="21" thickBot="1">
      <c r="A2" s="121" t="s">
        <v>59</v>
      </c>
      <c r="B2" s="121"/>
      <c r="C2" s="122"/>
      <c r="D2" s="122"/>
      <c r="E2" s="122"/>
      <c r="F2" s="122"/>
      <c r="G2" s="122"/>
      <c r="H2" s="122"/>
      <c r="I2" s="122"/>
      <c r="J2" s="3"/>
      <c r="K2" s="3"/>
    </row>
    <row r="3" spans="1:9" s="4" customFormat="1" ht="16.5" thickBot="1">
      <c r="A3" s="96" t="s">
        <v>60</v>
      </c>
      <c r="B3" s="97"/>
      <c r="C3" s="98"/>
      <c r="D3" s="99"/>
      <c r="E3" s="98"/>
      <c r="F3" s="98"/>
      <c r="G3" s="99"/>
      <c r="H3" s="98"/>
      <c r="I3" s="100"/>
    </row>
    <row r="4" spans="1:14" s="9" customFormat="1" ht="95.25" thickBot="1">
      <c r="A4" s="90" t="s">
        <v>0</v>
      </c>
      <c r="B4" s="91" t="s">
        <v>34</v>
      </c>
      <c r="C4" s="92" t="s">
        <v>50</v>
      </c>
      <c r="D4" s="92" t="s">
        <v>49</v>
      </c>
      <c r="E4" s="92" t="s">
        <v>4</v>
      </c>
      <c r="F4" s="92" t="s">
        <v>5</v>
      </c>
      <c r="G4" s="92" t="s">
        <v>6</v>
      </c>
      <c r="H4" s="92" t="s">
        <v>7</v>
      </c>
      <c r="I4" s="93" t="s">
        <v>35</v>
      </c>
      <c r="K4" s="9" t="s">
        <v>55</v>
      </c>
      <c r="M4" s="9" t="s">
        <v>56</v>
      </c>
      <c r="N4" s="9" t="s">
        <v>45</v>
      </c>
    </row>
    <row r="5" spans="1:14" s="11" customFormat="1" ht="15.75" customHeight="1">
      <c r="A5" s="10" t="s">
        <v>61</v>
      </c>
      <c r="B5" s="34">
        <v>1.5</v>
      </c>
      <c r="C5" s="35">
        <v>46</v>
      </c>
      <c r="D5" s="36">
        <v>18</v>
      </c>
      <c r="E5" s="37">
        <v>0.35</v>
      </c>
      <c r="F5" s="38">
        <v>25</v>
      </c>
      <c r="G5" s="39">
        <v>15</v>
      </c>
      <c r="H5" s="40">
        <v>4</v>
      </c>
      <c r="I5" s="41">
        <v>10</v>
      </c>
      <c r="K5" s="11">
        <v>9.25</v>
      </c>
      <c r="M5" s="74">
        <f>K5*(1-Waste)</f>
        <v>6.0125</v>
      </c>
      <c r="N5" s="73">
        <f>Labor_Cost_per_Hour/60</f>
        <v>0.25</v>
      </c>
    </row>
    <row r="6" spans="1:9" s="13" customFormat="1" ht="15.75" thickBot="1">
      <c r="A6" s="12" t="s">
        <v>8</v>
      </c>
      <c r="B6" s="42">
        <v>1.5</v>
      </c>
      <c r="C6" s="43">
        <v>14.44</v>
      </c>
      <c r="D6" s="44">
        <v>24</v>
      </c>
      <c r="E6" s="45">
        <v>0</v>
      </c>
      <c r="F6" s="46">
        <v>25</v>
      </c>
      <c r="G6" s="47">
        <v>15</v>
      </c>
      <c r="H6" s="46">
        <v>0</v>
      </c>
      <c r="I6" s="48">
        <v>3</v>
      </c>
    </row>
    <row r="7" spans="1:9" s="4" customFormat="1" ht="16.5" thickBot="1">
      <c r="A7" s="120" t="s">
        <v>62</v>
      </c>
      <c r="B7" s="116"/>
      <c r="C7" s="117"/>
      <c r="D7" s="118"/>
      <c r="E7" s="117"/>
      <c r="F7" s="117"/>
      <c r="G7" s="118"/>
      <c r="H7" s="117"/>
      <c r="I7" s="119"/>
    </row>
    <row r="8" spans="1:10" s="4" customFormat="1" ht="63.75" thickBot="1">
      <c r="A8" s="101" t="s">
        <v>9</v>
      </c>
      <c r="B8" s="102"/>
      <c r="C8" s="103" t="s">
        <v>10</v>
      </c>
      <c r="D8" s="92" t="s">
        <v>11</v>
      </c>
      <c r="E8" s="92" t="s">
        <v>12</v>
      </c>
      <c r="F8" s="92" t="s">
        <v>13</v>
      </c>
      <c r="G8" s="92" t="s">
        <v>14</v>
      </c>
      <c r="H8" s="92" t="s">
        <v>15</v>
      </c>
      <c r="I8" s="93" t="s">
        <v>16</v>
      </c>
      <c r="J8" s="93" t="s">
        <v>17</v>
      </c>
    </row>
    <row r="9" spans="1:10" s="4" customFormat="1" ht="15">
      <c r="A9" s="104" t="str">
        <f>A5</f>
        <v>Fractional pack with Airpot</v>
      </c>
      <c r="B9" s="105"/>
      <c r="C9" s="106">
        <f>(C5/D5)/(74/8)</f>
        <v>0.27627627627627627</v>
      </c>
      <c r="D9" s="107">
        <f>F5*B5</f>
        <v>37.5</v>
      </c>
      <c r="E9" s="108">
        <f>C9*D9</f>
        <v>10.36036036036036</v>
      </c>
      <c r="F9" s="109">
        <f>((D9/(9.25*(1-E5))*(C5/D5))-((D9/9.25)*(C5/D5)))</f>
        <v>5.578655578655578</v>
      </c>
      <c r="G9" s="110">
        <f>D9/(9.25*(1-E5))*H5*(G5/60)</f>
        <v>6.237006237006237</v>
      </c>
      <c r="H9" s="111">
        <f>(I5*20)*(Labor_Cost_per_Hour/60)</f>
        <v>50</v>
      </c>
      <c r="I9" s="111">
        <f>SUM(E9:H9)</f>
        <v>72.17602217602217</v>
      </c>
      <c r="J9" s="112">
        <f>I9/D9</f>
        <v>1.9246939246939245</v>
      </c>
    </row>
    <row r="10" spans="1:10" s="11" customFormat="1" ht="15.75" customHeight="1">
      <c r="A10" s="104" t="str">
        <f>A6</f>
        <v>K-Cup</v>
      </c>
      <c r="B10" s="105"/>
      <c r="C10" s="106">
        <v>0.56</v>
      </c>
      <c r="D10" s="107">
        <f>F6*B6</f>
        <v>37.5</v>
      </c>
      <c r="E10" s="108">
        <f>C10*D10</f>
        <v>21.000000000000004</v>
      </c>
      <c r="F10" s="109">
        <f>D10*E6*C10</f>
        <v>0</v>
      </c>
      <c r="G10" s="110">
        <f>G6*(H6/60)</f>
        <v>0</v>
      </c>
      <c r="H10" s="111">
        <f>(I6*20)*(Labor_Cost_per_Hour/60)</f>
        <v>15</v>
      </c>
      <c r="I10" s="111">
        <f>SUM(E10:H10)</f>
        <v>36</v>
      </c>
      <c r="J10" s="112">
        <f>I10/D10</f>
        <v>0.96</v>
      </c>
    </row>
    <row r="11" spans="1:10" s="11" customFormat="1" ht="15.75" customHeight="1">
      <c r="A11" s="123"/>
      <c r="B11" s="123"/>
      <c r="C11" s="124"/>
      <c r="D11" s="125"/>
      <c r="E11" s="124"/>
      <c r="F11" s="124"/>
      <c r="G11" s="124"/>
      <c r="H11" s="124"/>
      <c r="I11" s="124"/>
      <c r="J11" s="124"/>
    </row>
    <row r="12" spans="1:10" s="11" customFormat="1" ht="15.75" customHeight="1" hidden="1">
      <c r="A12" s="70" t="s">
        <v>39</v>
      </c>
      <c r="B12" s="70" t="s">
        <v>40</v>
      </c>
      <c r="C12" s="71"/>
      <c r="D12" s="72"/>
      <c r="E12" s="71"/>
      <c r="F12" s="71"/>
      <c r="G12" s="71"/>
      <c r="H12" s="71"/>
      <c r="I12" s="71"/>
      <c r="J12" s="71"/>
    </row>
    <row r="13" spans="1:10" s="11" customFormat="1" ht="15.75" customHeight="1" hidden="1">
      <c r="A13" s="70"/>
      <c r="B13" s="70" t="s">
        <v>41</v>
      </c>
      <c r="C13" s="71"/>
      <c r="D13" s="72"/>
      <c r="E13" s="71"/>
      <c r="F13" s="71"/>
      <c r="G13" s="71"/>
      <c r="H13" s="71"/>
      <c r="I13" s="71"/>
      <c r="J13" s="71"/>
    </row>
    <row r="14" spans="1:10" s="11" customFormat="1" ht="15.75" customHeight="1" hidden="1">
      <c r="A14" s="70"/>
      <c r="B14" s="70" t="s">
        <v>42</v>
      </c>
      <c r="C14" s="71"/>
      <c r="D14" s="72"/>
      <c r="E14" s="71"/>
      <c r="F14" s="71"/>
      <c r="G14" s="71"/>
      <c r="H14" s="71"/>
      <c r="I14" s="71"/>
      <c r="J14" s="71"/>
    </row>
    <row r="15" spans="1:7" ht="14.25" hidden="1">
      <c r="A15" s="2"/>
      <c r="B15" s="2" t="s">
        <v>43</v>
      </c>
      <c r="D15" s="2"/>
      <c r="G15" s="2"/>
    </row>
    <row r="16" spans="1:7" ht="14.25" hidden="1">
      <c r="A16" s="2"/>
      <c r="B16" s="2" t="s">
        <v>44</v>
      </c>
      <c r="D16" s="2"/>
      <c r="G16" s="2"/>
    </row>
    <row r="17" spans="1:7" ht="14.25" hidden="1">
      <c r="A17" s="2" t="s">
        <v>46</v>
      </c>
      <c r="B17" s="2" t="s">
        <v>47</v>
      </c>
      <c r="D17" s="2"/>
      <c r="G17" s="2"/>
    </row>
    <row r="18" spans="1:7" ht="14.25" hidden="1">
      <c r="A18" s="2"/>
      <c r="B18" s="2" t="s">
        <v>48</v>
      </c>
      <c r="D18" s="2"/>
      <c r="G18" s="2"/>
    </row>
    <row r="19" spans="1:7" ht="14.25" hidden="1">
      <c r="A19" s="2"/>
      <c r="B19" s="2"/>
      <c r="D19" s="2"/>
      <c r="G19" s="2"/>
    </row>
    <row r="20" spans="1:7" ht="14.25" hidden="1">
      <c r="A20" s="2"/>
      <c r="B20" s="2"/>
      <c r="D20" s="2"/>
      <c r="G20" s="2"/>
    </row>
    <row r="21" spans="1:7" ht="14.25" hidden="1">
      <c r="A21" s="2"/>
      <c r="B21" s="2"/>
      <c r="D21" s="2"/>
      <c r="G21" s="2"/>
    </row>
    <row r="22" spans="1:7" ht="15" thickBot="1">
      <c r="A22" s="2"/>
      <c r="B22" s="2"/>
      <c r="D22" s="2"/>
      <c r="G22" s="2"/>
    </row>
    <row r="23" spans="1:9" ht="26.25" thickBot="1">
      <c r="A23" s="113" t="s">
        <v>1</v>
      </c>
      <c r="B23" s="56" t="s">
        <v>18</v>
      </c>
      <c r="C23" s="57"/>
      <c r="D23" s="58"/>
      <c r="E23" s="57"/>
      <c r="F23" s="57"/>
      <c r="G23" s="58"/>
      <c r="H23" s="59"/>
      <c r="I23" s="60"/>
    </row>
    <row r="24" spans="1:9" ht="15" thickBot="1">
      <c r="A24" s="114" t="s">
        <v>2</v>
      </c>
      <c r="B24" s="75" t="s">
        <v>19</v>
      </c>
      <c r="C24" s="76"/>
      <c r="D24" s="76"/>
      <c r="E24" s="76"/>
      <c r="F24" s="76"/>
      <c r="G24" s="76"/>
      <c r="H24" s="77"/>
      <c r="I24" s="60"/>
    </row>
    <row r="25" spans="1:9" ht="15" thickBot="1">
      <c r="A25" s="114" t="s">
        <v>3</v>
      </c>
      <c r="B25" s="75" t="s">
        <v>20</v>
      </c>
      <c r="C25" s="76"/>
      <c r="D25" s="76"/>
      <c r="E25" s="76"/>
      <c r="F25" s="76"/>
      <c r="G25" s="76"/>
      <c r="H25" s="77"/>
      <c r="I25" s="60"/>
    </row>
    <row r="26" spans="1:9" ht="15" thickBot="1">
      <c r="A26" s="114" t="s">
        <v>4</v>
      </c>
      <c r="B26" s="75" t="s">
        <v>21</v>
      </c>
      <c r="C26" s="76"/>
      <c r="D26" s="76"/>
      <c r="E26" s="76"/>
      <c r="F26" s="76"/>
      <c r="G26" s="76"/>
      <c r="H26" s="77"/>
      <c r="I26" s="60"/>
    </row>
    <row r="27" spans="1:9" ht="15" thickBot="1">
      <c r="A27" s="114" t="s">
        <v>5</v>
      </c>
      <c r="B27" s="75" t="s">
        <v>22</v>
      </c>
      <c r="C27" s="76"/>
      <c r="D27" s="76"/>
      <c r="E27" s="76"/>
      <c r="F27" s="76"/>
      <c r="G27" s="76"/>
      <c r="H27" s="77"/>
      <c r="I27" s="60"/>
    </row>
    <row r="28" spans="1:9" ht="15" thickBot="1">
      <c r="A28" s="114" t="s">
        <v>6</v>
      </c>
      <c r="B28" s="75" t="s">
        <v>23</v>
      </c>
      <c r="C28" s="76"/>
      <c r="D28" s="76"/>
      <c r="E28" s="76"/>
      <c r="F28" s="76"/>
      <c r="G28" s="76"/>
      <c r="H28" s="77"/>
      <c r="I28" s="60"/>
    </row>
    <row r="29" spans="1:9" ht="26.25" thickBot="1">
      <c r="A29" s="114" t="s">
        <v>7</v>
      </c>
      <c r="B29" s="75" t="s">
        <v>24</v>
      </c>
      <c r="C29" s="76"/>
      <c r="D29" s="76"/>
      <c r="E29" s="76"/>
      <c r="F29" s="76"/>
      <c r="G29" s="76"/>
      <c r="H29" s="77"/>
      <c r="I29" s="60"/>
    </row>
    <row r="30" spans="1:9" ht="43.5" customHeight="1" thickBot="1">
      <c r="A30" s="115" t="s">
        <v>36</v>
      </c>
      <c r="B30" s="80" t="s">
        <v>25</v>
      </c>
      <c r="C30" s="81"/>
      <c r="D30" s="81"/>
      <c r="E30" s="81"/>
      <c r="F30" s="81"/>
      <c r="G30" s="81"/>
      <c r="H30" s="87"/>
      <c r="I30" s="60"/>
    </row>
    <row r="31" spans="1:9" ht="15" thickBot="1">
      <c r="A31" s="62"/>
      <c r="B31" s="75"/>
      <c r="C31" s="76"/>
      <c r="D31" s="76"/>
      <c r="E31" s="76"/>
      <c r="F31" s="76"/>
      <c r="G31" s="76"/>
      <c r="H31" s="76"/>
      <c r="I31" s="60"/>
    </row>
    <row r="32" spans="1:9" ht="15.75" customHeight="1" thickBot="1">
      <c r="A32" s="114" t="s">
        <v>10</v>
      </c>
      <c r="B32" s="88" t="s">
        <v>58</v>
      </c>
      <c r="C32" s="89"/>
      <c r="D32" s="89"/>
      <c r="E32" s="89"/>
      <c r="F32" s="89"/>
      <c r="G32" s="89"/>
      <c r="H32" s="89"/>
      <c r="I32" s="59"/>
    </row>
    <row r="33" spans="1:9" ht="15" thickBot="1">
      <c r="A33" s="114" t="s">
        <v>26</v>
      </c>
      <c r="B33" s="75" t="s">
        <v>27</v>
      </c>
      <c r="C33" s="76"/>
      <c r="D33" s="76"/>
      <c r="E33" s="76"/>
      <c r="F33" s="76"/>
      <c r="G33" s="76"/>
      <c r="H33" s="76"/>
      <c r="I33" s="65"/>
    </row>
    <row r="34" spans="1:9" ht="15" thickBot="1">
      <c r="A34" s="114" t="s">
        <v>12</v>
      </c>
      <c r="B34" s="75" t="s">
        <v>28</v>
      </c>
      <c r="C34" s="76"/>
      <c r="D34" s="76"/>
      <c r="E34" s="76"/>
      <c r="F34" s="76"/>
      <c r="G34" s="76"/>
      <c r="H34" s="76"/>
      <c r="I34" s="65"/>
    </row>
    <row r="35" spans="1:9" ht="15.75" customHeight="1" thickBot="1">
      <c r="A35" s="114" t="s">
        <v>13</v>
      </c>
      <c r="B35" s="82" t="s">
        <v>29</v>
      </c>
      <c r="C35" s="83"/>
      <c r="D35" s="83"/>
      <c r="E35" s="83"/>
      <c r="F35" s="83"/>
      <c r="G35" s="83"/>
      <c r="H35" s="83"/>
      <c r="I35" s="84"/>
    </row>
    <row r="36" spans="1:9" ht="15" thickBot="1">
      <c r="A36" s="114" t="s">
        <v>14</v>
      </c>
      <c r="B36" s="66" t="s">
        <v>30</v>
      </c>
      <c r="C36" s="67"/>
      <c r="D36" s="67"/>
      <c r="E36" s="67"/>
      <c r="F36" s="67"/>
      <c r="G36" s="67"/>
      <c r="H36" s="67"/>
      <c r="I36" s="65"/>
    </row>
    <row r="37" spans="1:9" ht="15" thickBot="1">
      <c r="A37" s="114" t="s">
        <v>15</v>
      </c>
      <c r="B37" s="75" t="s">
        <v>31</v>
      </c>
      <c r="C37" s="76"/>
      <c r="D37" s="76"/>
      <c r="E37" s="76"/>
      <c r="F37" s="76"/>
      <c r="G37" s="76"/>
      <c r="H37" s="76"/>
      <c r="I37" s="65"/>
    </row>
    <row r="38" spans="1:9" ht="15" thickBot="1">
      <c r="A38" s="115" t="s">
        <v>16</v>
      </c>
      <c r="B38" s="75" t="s">
        <v>32</v>
      </c>
      <c r="C38" s="76"/>
      <c r="D38" s="76"/>
      <c r="E38" s="76"/>
      <c r="F38" s="76"/>
      <c r="G38" s="76"/>
      <c r="H38" s="76"/>
      <c r="I38" s="65"/>
    </row>
    <row r="39" spans="1:9" ht="27" customHeight="1" thickBot="1">
      <c r="A39" s="115" t="s">
        <v>17</v>
      </c>
      <c r="B39" s="80" t="s">
        <v>38</v>
      </c>
      <c r="C39" s="81"/>
      <c r="D39" s="81"/>
      <c r="E39" s="81"/>
      <c r="F39" s="81"/>
      <c r="G39" s="81"/>
      <c r="H39" s="81"/>
      <c r="I39" s="69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protectedRanges>
    <protectedRange sqref="A6:H6 B5:H5" name="Range1"/>
    <protectedRange sqref="A5" name="Range1_3"/>
  </protectedRanges>
  <mergeCells count="17">
    <mergeCell ref="A1:I1"/>
    <mergeCell ref="B24:H24"/>
    <mergeCell ref="B25:H25"/>
    <mergeCell ref="B38:H38"/>
    <mergeCell ref="B30:H30"/>
    <mergeCell ref="B31:H31"/>
    <mergeCell ref="B32:H32"/>
    <mergeCell ref="B33:H33"/>
    <mergeCell ref="B26:H26"/>
    <mergeCell ref="B27:H27"/>
    <mergeCell ref="B28:H28"/>
    <mergeCell ref="B29:H29"/>
    <mergeCell ref="A2:I2"/>
    <mergeCell ref="B39:H39"/>
    <mergeCell ref="B35:I35"/>
    <mergeCell ref="B34:H34"/>
    <mergeCell ref="B37:H37"/>
  </mergeCells>
  <printOptions/>
  <pageMargins left="0.5" right="0.5" top="0.5" bottom="0.5" header="0.5" footer="0.5"/>
  <pageSetup fitToHeight="2" fitToWidth="1" horizontalDpi="300" verticalDpi="300" orientation="landscape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3.00390625" style="32" customWidth="1"/>
    <col min="2" max="2" width="10.8515625" style="32" customWidth="1"/>
    <col min="3" max="3" width="11.00390625" style="2" bestFit="1" customWidth="1"/>
    <col min="4" max="4" width="11.421875" style="33" bestFit="1" customWidth="1"/>
    <col min="5" max="5" width="10.7109375" style="2" bestFit="1" customWidth="1"/>
    <col min="6" max="6" width="11.00390625" style="2" bestFit="1" customWidth="1"/>
    <col min="7" max="7" width="10.57421875" style="33" bestFit="1" customWidth="1"/>
    <col min="8" max="8" width="16.28125" style="2" bestFit="1" customWidth="1"/>
    <col min="9" max="9" width="14.57421875" style="2" bestFit="1" customWidth="1"/>
    <col min="10" max="10" width="16.28125" style="2" customWidth="1"/>
    <col min="11" max="11" width="12.140625" style="2" customWidth="1"/>
    <col min="12" max="12" width="2.7109375" style="2" customWidth="1"/>
    <col min="13" max="13" width="13.8515625" style="2" customWidth="1"/>
    <col min="14" max="16384" width="9.140625" style="2" customWidth="1"/>
  </cols>
  <sheetData>
    <row r="1" spans="1:11" ht="41.25" customHeight="1">
      <c r="A1" s="85" t="s">
        <v>37</v>
      </c>
      <c r="B1" s="85"/>
      <c r="C1" s="86"/>
      <c r="D1" s="86"/>
      <c r="E1" s="86"/>
      <c r="F1" s="86"/>
      <c r="G1" s="86"/>
      <c r="H1" s="86"/>
      <c r="I1" s="86"/>
      <c r="J1" s="1"/>
      <c r="K1" s="1"/>
    </row>
    <row r="2" spans="1:11" ht="21" thickBot="1">
      <c r="A2" s="78" t="s">
        <v>59</v>
      </c>
      <c r="B2" s="78"/>
      <c r="C2" s="79"/>
      <c r="D2" s="79"/>
      <c r="E2" s="79"/>
      <c r="F2" s="79"/>
      <c r="G2" s="79"/>
      <c r="H2" s="79"/>
      <c r="I2" s="79"/>
      <c r="J2" s="3"/>
      <c r="K2" s="3"/>
    </row>
    <row r="3" spans="1:9" s="4" customFormat="1" ht="25.5" customHeight="1" thickBot="1">
      <c r="A3" s="50" t="s">
        <v>60</v>
      </c>
      <c r="B3" s="51"/>
      <c r="C3" s="52"/>
      <c r="D3" s="53"/>
      <c r="E3" s="52"/>
      <c r="F3" s="52"/>
      <c r="G3" s="53"/>
      <c r="H3" s="52"/>
      <c r="I3" s="54"/>
    </row>
    <row r="4" spans="1:14" s="9" customFormat="1" ht="95.25" thickBot="1">
      <c r="A4" s="5" t="s">
        <v>0</v>
      </c>
      <c r="B4" s="6" t="s">
        <v>34</v>
      </c>
      <c r="C4" s="7" t="s">
        <v>50</v>
      </c>
      <c r="D4" s="7" t="s">
        <v>49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35</v>
      </c>
      <c r="K4" s="9" t="s">
        <v>55</v>
      </c>
      <c r="M4" s="9" t="s">
        <v>56</v>
      </c>
      <c r="N4" s="9" t="s">
        <v>45</v>
      </c>
    </row>
    <row r="5" spans="1:14" s="11" customFormat="1" ht="15.75" customHeight="1">
      <c r="A5" s="10" t="s">
        <v>61</v>
      </c>
      <c r="B5" s="34">
        <v>1.5</v>
      </c>
      <c r="C5" s="35">
        <v>36</v>
      </c>
      <c r="D5" s="36">
        <v>18</v>
      </c>
      <c r="E5" s="37">
        <v>0.1</v>
      </c>
      <c r="F5" s="38">
        <v>50</v>
      </c>
      <c r="G5" s="39">
        <v>22</v>
      </c>
      <c r="H5" s="40">
        <v>3</v>
      </c>
      <c r="I5" s="41">
        <v>10</v>
      </c>
      <c r="K5" s="11">
        <v>9.25</v>
      </c>
      <c r="M5" s="74">
        <f>K5*(1-Waste)</f>
        <v>8.325000000000001</v>
      </c>
      <c r="N5" s="73">
        <f>Labor_Cost_per_Hour/60</f>
        <v>0.36666666666666664</v>
      </c>
    </row>
    <row r="6" spans="1:9" s="13" customFormat="1" ht="15.75" thickBot="1">
      <c r="A6" s="12" t="s">
        <v>8</v>
      </c>
      <c r="B6" s="42">
        <v>1.5</v>
      </c>
      <c r="C6" s="43">
        <v>13.73</v>
      </c>
      <c r="D6" s="44">
        <v>24</v>
      </c>
      <c r="E6" s="45">
        <v>0</v>
      </c>
      <c r="F6" s="46">
        <v>50</v>
      </c>
      <c r="G6" s="47">
        <v>22</v>
      </c>
      <c r="H6" s="46">
        <v>0</v>
      </c>
      <c r="I6" s="48">
        <v>3</v>
      </c>
    </row>
    <row r="7" spans="1:9" s="4" customFormat="1" ht="16.5" thickBot="1">
      <c r="A7" s="14" t="s">
        <v>33</v>
      </c>
      <c r="B7" s="15"/>
      <c r="C7" s="16"/>
      <c r="D7" s="17"/>
      <c r="E7" s="16"/>
      <c r="F7" s="16"/>
      <c r="G7" s="17"/>
      <c r="H7" s="16"/>
      <c r="I7" s="18"/>
    </row>
    <row r="8" spans="1:10" s="4" customFormat="1" ht="63.75" thickBot="1">
      <c r="A8" s="19" t="s">
        <v>9</v>
      </c>
      <c r="B8" s="20"/>
      <c r="C8" s="21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3" t="s">
        <v>16</v>
      </c>
      <c r="J8" s="23" t="s">
        <v>17</v>
      </c>
    </row>
    <row r="9" spans="1:10" s="4" customFormat="1" ht="15">
      <c r="A9" s="24" t="str">
        <f>A5</f>
        <v>Fractional pack with Airpot</v>
      </c>
      <c r="B9" s="25"/>
      <c r="C9" s="26">
        <f>(C5/D5)/(74/8)</f>
        <v>0.21621621621621623</v>
      </c>
      <c r="D9" s="49">
        <f>F5*B5</f>
        <v>75</v>
      </c>
      <c r="E9" s="27">
        <f>C9*D9</f>
        <v>16.216216216216218</v>
      </c>
      <c r="F9" s="28">
        <f>((D9/(9.25*(1-E5))*(C5/D5))-((D9/9.25)*(C5/D5)))</f>
        <v>1.8018018018017976</v>
      </c>
      <c r="G9" s="29">
        <f>D9/(9.25*(1-E5))*H5*(G5/60)</f>
        <v>9.909909909909908</v>
      </c>
      <c r="H9" s="30">
        <f>(I5*20)*(Labor_Cost_per_Hour/60)</f>
        <v>73.33333333333333</v>
      </c>
      <c r="I9" s="30">
        <f>SUM(E9:H9)</f>
        <v>101.26126126126125</v>
      </c>
      <c r="J9" s="31">
        <f>I9/D9</f>
        <v>1.35015015015015</v>
      </c>
    </row>
    <row r="10" spans="1:10" s="11" customFormat="1" ht="15.75" customHeight="1">
      <c r="A10" s="24" t="str">
        <f>A6</f>
        <v>K-Cup</v>
      </c>
      <c r="B10" s="25"/>
      <c r="C10" s="26">
        <v>0.56</v>
      </c>
      <c r="D10" s="49">
        <f>F6*B6</f>
        <v>75</v>
      </c>
      <c r="E10" s="27">
        <f>C10*D10</f>
        <v>42.00000000000001</v>
      </c>
      <c r="F10" s="28">
        <f>D10*E6*C10</f>
        <v>0</v>
      </c>
      <c r="G10" s="29">
        <f>G6*(H6/60)</f>
        <v>0</v>
      </c>
      <c r="H10" s="30">
        <f>(I6*20)*(Labor_Cost_per_Hour/60)</f>
        <v>22</v>
      </c>
      <c r="I10" s="30">
        <f>SUM(E10:H10)</f>
        <v>64</v>
      </c>
      <c r="J10" s="31">
        <f>I10/D10</f>
        <v>0.8533333333333334</v>
      </c>
    </row>
    <row r="11" spans="1:13" s="11" customFormat="1" ht="15.75" customHeight="1">
      <c r="A11" s="70"/>
      <c r="B11" s="70"/>
      <c r="C11" s="71"/>
      <c r="D11" s="72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11" customFormat="1" ht="15.75" customHeight="1">
      <c r="A12" s="70" t="s">
        <v>39</v>
      </c>
      <c r="B12" s="70" t="s">
        <v>51</v>
      </c>
      <c r="C12" s="71"/>
      <c r="D12" s="72"/>
      <c r="E12" s="71"/>
      <c r="F12" s="71"/>
      <c r="G12" s="71"/>
      <c r="H12" s="71"/>
      <c r="I12" s="71"/>
      <c r="J12" s="71"/>
      <c r="K12" s="71"/>
      <c r="L12" s="71"/>
      <c r="M12" s="71"/>
    </row>
    <row r="13" spans="1:13" s="11" customFormat="1" ht="15.75" customHeight="1">
      <c r="A13" s="70"/>
      <c r="B13" s="70" t="s">
        <v>41</v>
      </c>
      <c r="C13" s="71"/>
      <c r="D13" s="72"/>
      <c r="E13" s="71"/>
      <c r="F13" s="71"/>
      <c r="G13" s="71"/>
      <c r="H13" s="71"/>
      <c r="I13" s="71"/>
      <c r="J13" s="71"/>
      <c r="K13" s="71"/>
      <c r="L13" s="71"/>
      <c r="M13" s="71"/>
    </row>
    <row r="14" spans="1:13" s="11" customFormat="1" ht="15.75" customHeight="1">
      <c r="A14" s="70"/>
      <c r="B14" s="70" t="s">
        <v>52</v>
      </c>
      <c r="C14" s="71"/>
      <c r="D14" s="72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5">
      <c r="A15" s="70"/>
      <c r="B15" s="70" t="s">
        <v>43</v>
      </c>
      <c r="C15" s="71"/>
      <c r="D15" s="72"/>
      <c r="E15" s="71"/>
      <c r="F15" s="71"/>
      <c r="G15" s="71"/>
      <c r="H15" s="71"/>
      <c r="I15" s="71"/>
      <c r="J15" s="70"/>
      <c r="K15" s="70"/>
      <c r="L15" s="70"/>
      <c r="M15" s="70"/>
    </row>
    <row r="16" spans="1:13" ht="15">
      <c r="A16" s="70"/>
      <c r="B16" s="70" t="s">
        <v>53</v>
      </c>
      <c r="C16" s="71"/>
      <c r="D16" s="72"/>
      <c r="E16" s="71"/>
      <c r="F16" s="71"/>
      <c r="G16" s="71"/>
      <c r="H16" s="71"/>
      <c r="I16" s="71"/>
      <c r="J16" s="70"/>
      <c r="K16" s="70"/>
      <c r="L16" s="70"/>
      <c r="M16" s="70"/>
    </row>
    <row r="17" spans="1:13" ht="15">
      <c r="A17" s="70" t="s">
        <v>46</v>
      </c>
      <c r="B17" s="70" t="s">
        <v>54</v>
      </c>
      <c r="C17" s="71"/>
      <c r="D17" s="72"/>
      <c r="E17" s="71"/>
      <c r="F17" s="71"/>
      <c r="G17" s="71"/>
      <c r="H17" s="71"/>
      <c r="I17" s="71"/>
      <c r="J17" s="70"/>
      <c r="K17" s="70"/>
      <c r="L17" s="70"/>
      <c r="M17" s="70"/>
    </row>
    <row r="18" spans="1:7" ht="14.25">
      <c r="A18" s="2"/>
      <c r="B18" s="2" t="s">
        <v>48</v>
      </c>
      <c r="D18" s="2"/>
      <c r="G18" s="2"/>
    </row>
    <row r="19" spans="1:7" ht="14.25">
      <c r="A19" s="2"/>
      <c r="B19" s="2"/>
      <c r="D19" s="2"/>
      <c r="G19" s="2"/>
    </row>
    <row r="20" spans="1:7" ht="14.25">
      <c r="A20" s="2"/>
      <c r="B20" s="2"/>
      <c r="D20" s="2"/>
      <c r="G20" s="2"/>
    </row>
    <row r="21" spans="1:7" ht="14.25">
      <c r="A21" s="2"/>
      <c r="B21" s="2"/>
      <c r="D21" s="2"/>
      <c r="G21" s="2"/>
    </row>
    <row r="22" spans="1:7" ht="15" thickBot="1">
      <c r="A22" s="2"/>
      <c r="B22" s="2"/>
      <c r="D22" s="2"/>
      <c r="G22" s="2"/>
    </row>
    <row r="23" spans="1:9" ht="26.25" thickBot="1">
      <c r="A23" s="55" t="s">
        <v>1</v>
      </c>
      <c r="B23" s="56" t="s">
        <v>18</v>
      </c>
      <c r="C23" s="57"/>
      <c r="D23" s="58"/>
      <c r="E23" s="57"/>
      <c r="F23" s="57"/>
      <c r="G23" s="58"/>
      <c r="H23" s="59"/>
      <c r="I23" s="60"/>
    </row>
    <row r="24" spans="1:9" ht="15" thickBot="1">
      <c r="A24" s="61" t="s">
        <v>2</v>
      </c>
      <c r="B24" s="75" t="s">
        <v>19</v>
      </c>
      <c r="C24" s="76"/>
      <c r="D24" s="76"/>
      <c r="E24" s="76"/>
      <c r="F24" s="76"/>
      <c r="G24" s="76"/>
      <c r="H24" s="77"/>
      <c r="I24" s="60"/>
    </row>
    <row r="25" spans="1:9" ht="15" thickBot="1">
      <c r="A25" s="61" t="s">
        <v>57</v>
      </c>
      <c r="B25" s="75" t="s">
        <v>20</v>
      </c>
      <c r="C25" s="76"/>
      <c r="D25" s="76"/>
      <c r="E25" s="76"/>
      <c r="F25" s="76"/>
      <c r="G25" s="76"/>
      <c r="H25" s="77"/>
      <c r="I25" s="60"/>
    </row>
    <row r="26" spans="1:9" ht="15" thickBot="1">
      <c r="A26" s="61" t="s">
        <v>4</v>
      </c>
      <c r="B26" s="75" t="s">
        <v>21</v>
      </c>
      <c r="C26" s="76"/>
      <c r="D26" s="76"/>
      <c r="E26" s="76"/>
      <c r="F26" s="76"/>
      <c r="G26" s="76"/>
      <c r="H26" s="77"/>
      <c r="I26" s="60"/>
    </row>
    <row r="27" spans="1:9" ht="15" thickBot="1">
      <c r="A27" s="61" t="s">
        <v>5</v>
      </c>
      <c r="B27" s="75" t="s">
        <v>22</v>
      </c>
      <c r="C27" s="76"/>
      <c r="D27" s="76"/>
      <c r="E27" s="76"/>
      <c r="F27" s="76"/>
      <c r="G27" s="76"/>
      <c r="H27" s="77"/>
      <c r="I27" s="60"/>
    </row>
    <row r="28" spans="1:9" ht="15" thickBot="1">
      <c r="A28" s="61" t="s">
        <v>6</v>
      </c>
      <c r="B28" s="75" t="s">
        <v>23</v>
      </c>
      <c r="C28" s="76"/>
      <c r="D28" s="76"/>
      <c r="E28" s="76"/>
      <c r="F28" s="76"/>
      <c r="G28" s="76"/>
      <c r="H28" s="77"/>
      <c r="I28" s="60"/>
    </row>
    <row r="29" spans="1:9" ht="26.25" thickBot="1">
      <c r="A29" s="61" t="s">
        <v>7</v>
      </c>
      <c r="B29" s="75" t="s">
        <v>24</v>
      </c>
      <c r="C29" s="76"/>
      <c r="D29" s="76"/>
      <c r="E29" s="76"/>
      <c r="F29" s="76"/>
      <c r="G29" s="76"/>
      <c r="H29" s="77"/>
      <c r="I29" s="60"/>
    </row>
    <row r="30" spans="1:9" ht="40.5" customHeight="1" thickBot="1">
      <c r="A30" s="63" t="s">
        <v>36</v>
      </c>
      <c r="B30" s="80" t="s">
        <v>25</v>
      </c>
      <c r="C30" s="81"/>
      <c r="D30" s="81"/>
      <c r="E30" s="81"/>
      <c r="F30" s="81"/>
      <c r="G30" s="81"/>
      <c r="H30" s="87"/>
      <c r="I30" s="60"/>
    </row>
    <row r="31" spans="1:9" ht="15" thickBot="1">
      <c r="A31" s="62"/>
      <c r="B31" s="75"/>
      <c r="C31" s="76"/>
      <c r="D31" s="76"/>
      <c r="E31" s="76"/>
      <c r="F31" s="76"/>
      <c r="G31" s="76"/>
      <c r="H31" s="76"/>
      <c r="I31" s="60"/>
    </row>
    <row r="32" spans="1:9" ht="15.75" customHeight="1" thickBot="1">
      <c r="A32" s="64" t="s">
        <v>10</v>
      </c>
      <c r="B32" s="88" t="s">
        <v>58</v>
      </c>
      <c r="C32" s="89"/>
      <c r="D32" s="89"/>
      <c r="E32" s="89"/>
      <c r="F32" s="89"/>
      <c r="G32" s="89"/>
      <c r="H32" s="89"/>
      <c r="I32" s="59"/>
    </row>
    <row r="33" spans="1:9" ht="15" thickBot="1">
      <c r="A33" s="64" t="s">
        <v>26</v>
      </c>
      <c r="B33" s="75" t="s">
        <v>27</v>
      </c>
      <c r="C33" s="76"/>
      <c r="D33" s="76"/>
      <c r="E33" s="76"/>
      <c r="F33" s="76"/>
      <c r="G33" s="76"/>
      <c r="H33" s="76"/>
      <c r="I33" s="65"/>
    </row>
    <row r="34" spans="1:9" ht="15" thickBot="1">
      <c r="A34" s="64" t="s">
        <v>12</v>
      </c>
      <c r="B34" s="75" t="s">
        <v>28</v>
      </c>
      <c r="C34" s="76"/>
      <c r="D34" s="76"/>
      <c r="E34" s="76"/>
      <c r="F34" s="76"/>
      <c r="G34" s="76"/>
      <c r="H34" s="76"/>
      <c r="I34" s="65"/>
    </row>
    <row r="35" spans="1:9" ht="15.75" customHeight="1" thickBot="1">
      <c r="A35" s="64" t="s">
        <v>13</v>
      </c>
      <c r="B35" s="82" t="s">
        <v>29</v>
      </c>
      <c r="C35" s="83"/>
      <c r="D35" s="83"/>
      <c r="E35" s="83"/>
      <c r="F35" s="83"/>
      <c r="G35" s="83"/>
      <c r="H35" s="83"/>
      <c r="I35" s="84"/>
    </row>
    <row r="36" spans="1:9" ht="15" thickBot="1">
      <c r="A36" s="64" t="s">
        <v>14</v>
      </c>
      <c r="B36" s="66" t="s">
        <v>30</v>
      </c>
      <c r="C36" s="67"/>
      <c r="D36" s="67"/>
      <c r="E36" s="67"/>
      <c r="F36" s="67"/>
      <c r="G36" s="67"/>
      <c r="H36" s="67"/>
      <c r="I36" s="65"/>
    </row>
    <row r="37" spans="1:9" ht="15" thickBot="1">
      <c r="A37" s="64" t="s">
        <v>15</v>
      </c>
      <c r="B37" s="75" t="s">
        <v>31</v>
      </c>
      <c r="C37" s="76"/>
      <c r="D37" s="76"/>
      <c r="E37" s="76"/>
      <c r="F37" s="76"/>
      <c r="G37" s="76"/>
      <c r="H37" s="76"/>
      <c r="I37" s="65"/>
    </row>
    <row r="38" spans="1:9" ht="15" thickBot="1">
      <c r="A38" s="68" t="s">
        <v>16</v>
      </c>
      <c r="B38" s="75" t="s">
        <v>32</v>
      </c>
      <c r="C38" s="76"/>
      <c r="D38" s="76"/>
      <c r="E38" s="76"/>
      <c r="F38" s="76"/>
      <c r="G38" s="76"/>
      <c r="H38" s="76"/>
      <c r="I38" s="65"/>
    </row>
    <row r="39" spans="1:9" ht="27" customHeight="1" thickBot="1">
      <c r="A39" s="68" t="s">
        <v>17</v>
      </c>
      <c r="B39" s="80" t="s">
        <v>38</v>
      </c>
      <c r="C39" s="81"/>
      <c r="D39" s="81"/>
      <c r="E39" s="81"/>
      <c r="F39" s="81"/>
      <c r="G39" s="81"/>
      <c r="H39" s="81"/>
      <c r="I39" s="69"/>
    </row>
  </sheetData>
  <sheetProtection/>
  <protectedRanges>
    <protectedRange sqref="A5:H6" name="Range1"/>
  </protectedRanges>
  <mergeCells count="17">
    <mergeCell ref="B28:H28"/>
    <mergeCell ref="B29:H29"/>
    <mergeCell ref="A2:I2"/>
    <mergeCell ref="B39:H39"/>
    <mergeCell ref="B35:I35"/>
    <mergeCell ref="B34:H34"/>
    <mergeCell ref="B37:H37"/>
    <mergeCell ref="A1:I1"/>
    <mergeCell ref="B24:H24"/>
    <mergeCell ref="B25:H25"/>
    <mergeCell ref="B38:H38"/>
    <mergeCell ref="B30:H30"/>
    <mergeCell ref="B31:H31"/>
    <mergeCell ref="B32:H32"/>
    <mergeCell ref="B33:H33"/>
    <mergeCell ref="B26:H26"/>
    <mergeCell ref="B27:H27"/>
  </mergeCells>
  <printOptions/>
  <pageMargins left="0.5" right="0.5" top="0.5" bottom="0.5" header="0.5" footer="0.5"/>
  <pageSetup fitToHeight="2" fitToWidth="1" horizontalDpi="300" verticalDpi="300" orientation="landscape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Mountain Coffee Roasters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ValueBP</dc:creator>
  <cp:keywords/>
  <dc:description/>
  <cp:lastModifiedBy>Sam Kabert</cp:lastModifiedBy>
  <cp:lastPrinted>2013-07-09T14:14:56Z</cp:lastPrinted>
  <dcterms:created xsi:type="dcterms:W3CDTF">2011-04-12T19:15:34Z</dcterms:created>
  <dcterms:modified xsi:type="dcterms:W3CDTF">2013-10-31T19:01:01Z</dcterms:modified>
  <cp:category/>
  <cp:version/>
  <cp:contentType/>
  <cp:contentStatus/>
</cp:coreProperties>
</file>